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76" yWindow="72" windowWidth="22008" windowHeight="9504"/>
  </bookViews>
  <sheets>
    <sheet name="report" sheetId="1" r:id="rId1"/>
  </sheets>
  <calcPr calcId="124519"/>
</workbook>
</file>

<file path=xl/calcChain.xml><?xml version="1.0" encoding="utf-8"?>
<calcChain xmlns="http://schemas.openxmlformats.org/spreadsheetml/2006/main">
  <c r="I17" i="1"/>
  <c r="I18"/>
  <c r="E17"/>
  <c r="E18" s="1"/>
  <c r="F18"/>
  <c r="G18"/>
  <c r="H18"/>
  <c r="J18"/>
  <c r="K18"/>
  <c r="L18"/>
  <c r="M18"/>
  <c r="H17"/>
  <c r="G17"/>
  <c r="M17"/>
  <c r="D18"/>
  <c r="O15"/>
  <c r="P15"/>
  <c r="H24" l="1"/>
  <c r="H21"/>
  <c r="E21"/>
  <c r="F21"/>
  <c r="G21"/>
  <c r="G22" s="1"/>
  <c r="H22"/>
  <c r="I21"/>
  <c r="J21"/>
  <c r="K21"/>
  <c r="K22" s="1"/>
  <c r="L21"/>
  <c r="L22" s="1"/>
  <c r="M21"/>
  <c r="D21"/>
  <c r="D22" s="1"/>
  <c r="E22"/>
  <c r="F22"/>
  <c r="I22"/>
  <c r="J22"/>
  <c r="M22"/>
  <c r="D17"/>
  <c r="F17"/>
  <c r="P3"/>
  <c r="P4"/>
  <c r="P5"/>
  <c r="P6"/>
  <c r="P7"/>
  <c r="P8"/>
  <c r="P9"/>
  <c r="P10"/>
  <c r="P11"/>
  <c r="P12"/>
  <c r="P13"/>
  <c r="P14"/>
  <c r="P2"/>
  <c r="O3"/>
  <c r="O4"/>
  <c r="O5"/>
  <c r="O6"/>
  <c r="O7"/>
  <c r="O8"/>
  <c r="O9"/>
  <c r="O10"/>
  <c r="O11"/>
  <c r="O12"/>
  <c r="O13"/>
  <c r="O14"/>
  <c r="O2"/>
  <c r="J17"/>
  <c r="L17"/>
  <c r="K17" l="1"/>
</calcChain>
</file>

<file path=xl/sharedStrings.xml><?xml version="1.0" encoding="utf-8"?>
<sst xmlns="http://schemas.openxmlformats.org/spreadsheetml/2006/main" count="33" uniqueCount="33">
  <si>
    <t>Flop</t>
  </si>
  <si>
    <t>Global %</t>
  </si>
  <si>
    <t>Matchups</t>
  </si>
  <si>
    <t>OOP Equity</t>
  </si>
  <si>
    <t>IP Equity</t>
  </si>
  <si>
    <t>OOP EV</t>
  </si>
  <si>
    <t>IP EV</t>
  </si>
  <si>
    <t>OOP EQR</t>
  </si>
  <si>
    <t>IP EQR</t>
  </si>
  <si>
    <t>CHECK freq</t>
  </si>
  <si>
    <t>CHECK EV</t>
  </si>
  <si>
    <t>6s 5h 3s</t>
  </si>
  <si>
    <t>7s 5h 2s</t>
  </si>
  <si>
    <t>8s 8h 6s</t>
  </si>
  <si>
    <t>9s 6h 2h</t>
  </si>
  <si>
    <t>As Ks 2h</t>
  </si>
  <si>
    <t>Js 4s 3h</t>
  </si>
  <si>
    <t>Js 5h 2d</t>
  </si>
  <si>
    <t>Ks 9s 9h</t>
  </si>
  <si>
    <t>Ks Kh Jd</t>
  </si>
  <si>
    <t>Qs 7h 7d</t>
  </si>
  <si>
    <t>Qs Qh Td</t>
  </si>
  <si>
    <t>Ts 3h 2d</t>
  </si>
  <si>
    <t>Ts Th 8s</t>
  </si>
  <si>
    <t>(PioSolver):</t>
  </si>
  <si>
    <t>BET 36 EV weights</t>
  </si>
  <si>
    <t>CHECK EV weights</t>
  </si>
  <si>
    <t>BET 36 freq</t>
  </si>
  <si>
    <t>BET 36 EV</t>
  </si>
  <si>
    <t>diff in %</t>
  </si>
  <si>
    <t>improper way:</t>
  </si>
  <si>
    <t>diff in % - note huge difference in BET EV</t>
  </si>
  <si>
    <t>proper way to calculate (note EQR and action EV's)</t>
  </si>
</sst>
</file>

<file path=xl/styles.xml><?xml version="1.0" encoding="utf-8"?>
<styleSheet xmlns="http://schemas.openxmlformats.org/spreadsheetml/2006/main">
  <fonts count="21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00B050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1"/>
      <color rgb="FF00B050"/>
      <name val="Czcionka tekstu podstawowego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" fontId="0" fillId="0" borderId="0" xfId="0" applyNumberFormat="1"/>
    <xf numFmtId="10" fontId="0" fillId="0" borderId="0" xfId="0" applyNumberFormat="1"/>
    <xf numFmtId="0" fontId="18" fillId="0" borderId="0" xfId="0" applyFont="1"/>
    <xf numFmtId="0" fontId="20" fillId="0" borderId="0" xfId="0" applyFont="1"/>
    <xf numFmtId="0" fontId="19" fillId="0" borderId="0" xfId="0" applyFont="1"/>
    <xf numFmtId="1" fontId="19" fillId="0" borderId="0" xfId="0" applyNumberFormat="1" applyFont="1"/>
    <xf numFmtId="2" fontId="18" fillId="0" borderId="0" xfId="0" applyNumberFormat="1" applyFont="1"/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4"/>
  <sheetViews>
    <sheetView tabSelected="1" zoomScale="85" zoomScaleNormal="85" workbookViewId="0">
      <selection activeCell="P27" sqref="P27"/>
    </sheetView>
  </sheetViews>
  <sheetFormatPr defaultRowHeight="13.8"/>
  <cols>
    <col min="1" max="1" width="10.69921875" bestFit="1" customWidth="1"/>
    <col min="3" max="3" width="14.5" bestFit="1" customWidth="1"/>
    <col min="4" max="4" width="12.8984375" bestFit="1" customWidth="1"/>
    <col min="5" max="5" width="12.796875" bestFit="1" customWidth="1"/>
    <col min="6" max="6" width="12.19921875" bestFit="1" customWidth="1"/>
    <col min="7" max="7" width="12.796875" bestFit="1" customWidth="1"/>
    <col min="8" max="8" width="11.8984375" bestFit="1" customWidth="1"/>
    <col min="9" max="9" width="8.8984375" bestFit="1" customWidth="1"/>
    <col min="10" max="10" width="17.59765625" bestFit="1" customWidth="1"/>
    <col min="11" max="11" width="16.69921875" bestFit="1" customWidth="1"/>
    <col min="12" max="12" width="12.796875" bestFit="1" customWidth="1"/>
    <col min="13" max="13" width="13.296875" bestFit="1" customWidth="1"/>
    <col min="15" max="15" width="19.5" bestFit="1" customWidth="1"/>
    <col min="16" max="16" width="19.69921875" bestFit="1" customWidth="1"/>
    <col min="17" max="18" width="12.8984375" bestFit="1" customWidth="1"/>
  </cols>
  <sheetData>
    <row r="1" spans="1: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27</v>
      </c>
      <c r="K1" t="s">
        <v>28</v>
      </c>
      <c r="L1" t="s">
        <v>9</v>
      </c>
      <c r="M1" t="s">
        <v>10</v>
      </c>
      <c r="O1" s="3" t="s">
        <v>25</v>
      </c>
      <c r="P1" s="3" t="s">
        <v>26</v>
      </c>
    </row>
    <row r="2" spans="1:18">
      <c r="A2" t="s">
        <v>11</v>
      </c>
      <c r="B2">
        <v>100</v>
      </c>
      <c r="C2" s="1">
        <v>3109396840</v>
      </c>
      <c r="D2">
        <v>48.016778600000002</v>
      </c>
      <c r="E2">
        <v>51.9831948</v>
      </c>
      <c r="F2">
        <v>41.462699299999997</v>
      </c>
      <c r="G2">
        <v>58.537298300000003</v>
      </c>
      <c r="H2">
        <v>86.350439300000005</v>
      </c>
      <c r="I2">
        <v>112.60812</v>
      </c>
      <c r="J2">
        <v>3.8744108399999999</v>
      </c>
      <c r="K2">
        <v>62.276477300000003</v>
      </c>
      <c r="L2">
        <v>96.125589199999993</v>
      </c>
      <c r="M2">
        <v>40.623785400000003</v>
      </c>
      <c r="O2" s="7">
        <f>J2*C2</f>
        <v>12047080822.757746</v>
      </c>
      <c r="P2" s="7">
        <f>M2*C2</f>
        <v>126315469951.59814</v>
      </c>
    </row>
    <row r="3" spans="1:18">
      <c r="A3" t="s">
        <v>12</v>
      </c>
      <c r="B3">
        <v>100</v>
      </c>
      <c r="C3" s="1">
        <v>8347938380</v>
      </c>
      <c r="D3">
        <v>47.900151100000002</v>
      </c>
      <c r="E3">
        <v>52.099946699999997</v>
      </c>
      <c r="F3">
        <v>38.571050499999998</v>
      </c>
      <c r="G3">
        <v>61.428918699999997</v>
      </c>
      <c r="H3">
        <v>80.523859700000003</v>
      </c>
      <c r="I3">
        <v>117.90591499999999</v>
      </c>
      <c r="J3">
        <v>0.991288803</v>
      </c>
      <c r="K3">
        <v>58.607618600000002</v>
      </c>
      <c r="L3">
        <v>99.008711199999993</v>
      </c>
      <c r="M3">
        <v>38.370441599999999</v>
      </c>
      <c r="O3" s="7">
        <f t="shared" ref="O3:O14" si="0">J3*C3</f>
        <v>8275217844.2279587</v>
      </c>
      <c r="P3" s="7">
        <f t="shared" ref="P3:P14" si="1">M3*C3</f>
        <v>320314082090.1886</v>
      </c>
    </row>
    <row r="4" spans="1:18">
      <c r="A4" t="s">
        <v>13</v>
      </c>
      <c r="B4">
        <v>100</v>
      </c>
      <c r="C4" s="1">
        <v>3874932410</v>
      </c>
      <c r="D4">
        <v>48.351841700000001</v>
      </c>
      <c r="E4">
        <v>51.648167100000002</v>
      </c>
      <c r="F4">
        <v>43.7914539</v>
      </c>
      <c r="G4">
        <v>56.208532400000003</v>
      </c>
      <c r="H4">
        <v>90.568326499999998</v>
      </c>
      <c r="I4">
        <v>108.82967499999999</v>
      </c>
      <c r="J4">
        <v>10.1511096</v>
      </c>
      <c r="K4">
        <v>63.074665099999997</v>
      </c>
      <c r="L4">
        <v>89.848890400000002</v>
      </c>
      <c r="M4">
        <v>41.612839399999999</v>
      </c>
      <c r="O4" s="7">
        <f t="shared" si="0"/>
        <v>39334863586.502136</v>
      </c>
      <c r="P4" s="7">
        <f t="shared" si="1"/>
        <v>161246940063.18494</v>
      </c>
    </row>
    <row r="5" spans="1:18">
      <c r="A5" t="s">
        <v>14</v>
      </c>
      <c r="B5">
        <v>100</v>
      </c>
      <c r="C5" s="1">
        <v>7193224580</v>
      </c>
      <c r="D5">
        <v>47.518135299999997</v>
      </c>
      <c r="E5">
        <v>52.481782699999997</v>
      </c>
      <c r="F5">
        <v>38.767671900000003</v>
      </c>
      <c r="G5">
        <v>61.232386699999999</v>
      </c>
      <c r="H5">
        <v>81.585002500000002</v>
      </c>
      <c r="I5">
        <v>116.673603</v>
      </c>
      <c r="J5">
        <v>1.0806459799999999</v>
      </c>
      <c r="K5">
        <v>59.694387300000002</v>
      </c>
      <c r="L5">
        <v>98.919353999999998</v>
      </c>
      <c r="M5">
        <v>38.539057499999998</v>
      </c>
      <c r="O5" s="7">
        <f t="shared" si="0"/>
        <v>7773329225.6141872</v>
      </c>
      <c r="P5" s="7">
        <f t="shared" si="1"/>
        <v>277220095699.03333</v>
      </c>
    </row>
    <row r="6" spans="1:18">
      <c r="A6" t="s">
        <v>15</v>
      </c>
      <c r="B6">
        <v>100</v>
      </c>
      <c r="C6" s="1">
        <v>7849731940</v>
      </c>
      <c r="D6">
        <v>46.334195399999999</v>
      </c>
      <c r="E6">
        <v>53.665723700000001</v>
      </c>
      <c r="F6">
        <v>39.216172800000002</v>
      </c>
      <c r="G6">
        <v>60.783791100000002</v>
      </c>
      <c r="H6">
        <v>84.637647000000001</v>
      </c>
      <c r="I6">
        <v>113.263713</v>
      </c>
      <c r="J6">
        <v>2.9085461000000001</v>
      </c>
      <c r="K6">
        <v>73.849393199999994</v>
      </c>
      <c r="L6">
        <v>97.091453900000005</v>
      </c>
      <c r="M6">
        <v>38.178674600000001</v>
      </c>
      <c r="O6" s="7">
        <f t="shared" si="0"/>
        <v>22831307220.132435</v>
      </c>
      <c r="P6" s="7">
        <f t="shared" si="1"/>
        <v>299692361434.48676</v>
      </c>
    </row>
    <row r="7" spans="1:18">
      <c r="A7" t="s">
        <v>16</v>
      </c>
      <c r="B7">
        <v>100</v>
      </c>
      <c r="C7" s="1">
        <v>6987367480</v>
      </c>
      <c r="D7">
        <v>46.7438079</v>
      </c>
      <c r="E7">
        <v>53.256118899999997</v>
      </c>
      <c r="F7">
        <v>38.856835599999997</v>
      </c>
      <c r="G7">
        <v>61.143137400000001</v>
      </c>
      <c r="H7">
        <v>83.127235999999996</v>
      </c>
      <c r="I7">
        <v>114.809601</v>
      </c>
      <c r="J7">
        <v>1.17511777</v>
      </c>
      <c r="K7">
        <v>59.134527599999998</v>
      </c>
      <c r="L7">
        <v>98.824882200000005</v>
      </c>
      <c r="M7">
        <v>38.615715399999999</v>
      </c>
      <c r="O7" s="7">
        <f t="shared" si="0"/>
        <v>8210979691.2681189</v>
      </c>
      <c r="P7" s="7">
        <f t="shared" si="1"/>
        <v>269822194002.89517</v>
      </c>
    </row>
    <row r="8" spans="1:18">
      <c r="A8" t="s">
        <v>17</v>
      </c>
      <c r="B8">
        <v>100</v>
      </c>
      <c r="C8" s="1">
        <v>4384293430</v>
      </c>
      <c r="D8">
        <v>46.677968</v>
      </c>
      <c r="E8">
        <v>53.322019900000001</v>
      </c>
      <c r="F8">
        <v>37.264735199999997</v>
      </c>
      <c r="G8">
        <v>62.735255799999997</v>
      </c>
      <c r="H8">
        <v>79.833670499999997</v>
      </c>
      <c r="I8">
        <v>117.65356199999999</v>
      </c>
      <c r="J8">
        <v>0.72177911699999997</v>
      </c>
      <c r="K8">
        <v>54.961856300000001</v>
      </c>
      <c r="L8">
        <v>99.278220899999994</v>
      </c>
      <c r="M8">
        <v>37.136072400000003</v>
      </c>
      <c r="O8" s="7">
        <f t="shared" si="0"/>
        <v>3164491440.5743012</v>
      </c>
      <c r="P8" s="7">
        <f t="shared" si="1"/>
        <v>162815438239.32434</v>
      </c>
    </row>
    <row r="9" spans="1:18">
      <c r="A9" t="s">
        <v>18</v>
      </c>
      <c r="B9">
        <v>100</v>
      </c>
      <c r="C9" s="1">
        <v>5564062380</v>
      </c>
      <c r="D9">
        <v>46.6814879</v>
      </c>
      <c r="E9">
        <v>53.3184234</v>
      </c>
      <c r="F9">
        <v>40.880611199999997</v>
      </c>
      <c r="G9">
        <v>59.119370600000003</v>
      </c>
      <c r="H9">
        <v>87.573496599999999</v>
      </c>
      <c r="I9">
        <v>110.879818</v>
      </c>
      <c r="J9">
        <v>2.7470159600000001</v>
      </c>
      <c r="K9">
        <v>64.3781666</v>
      </c>
      <c r="L9">
        <v>97.252983999999998</v>
      </c>
      <c r="M9">
        <v>40.216896599999998</v>
      </c>
      <c r="O9" s="7">
        <f t="shared" si="0"/>
        <v>15284568160.295586</v>
      </c>
      <c r="P9" s="7">
        <f t="shared" si="1"/>
        <v>223769321412.40991</v>
      </c>
    </row>
    <row r="10" spans="1:18">
      <c r="A10" t="s">
        <v>19</v>
      </c>
      <c r="B10">
        <v>100</v>
      </c>
      <c r="C10" s="1">
        <v>4992421500</v>
      </c>
      <c r="D10">
        <v>45.823011999999999</v>
      </c>
      <c r="E10">
        <v>54.1769617</v>
      </c>
      <c r="F10">
        <v>36.686833999999998</v>
      </c>
      <c r="G10">
        <v>63.313129199999999</v>
      </c>
      <c r="H10">
        <v>80.062030899999996</v>
      </c>
      <c r="I10">
        <v>116.86356600000001</v>
      </c>
      <c r="J10">
        <v>0.65695030600000004</v>
      </c>
      <c r="K10">
        <v>52.989626800000003</v>
      </c>
      <c r="L10">
        <v>99.343049699999995</v>
      </c>
      <c r="M10">
        <v>36.579024500000003</v>
      </c>
      <c r="O10" s="7">
        <f t="shared" si="0"/>
        <v>3279772832.105979</v>
      </c>
      <c r="P10" s="7">
        <f t="shared" si="1"/>
        <v>182617908362.82675</v>
      </c>
    </row>
    <row r="11" spans="1:18">
      <c r="A11" t="s">
        <v>20</v>
      </c>
      <c r="B11">
        <v>100</v>
      </c>
      <c r="C11" s="1">
        <v>2139387380</v>
      </c>
      <c r="D11">
        <v>48.001569699999997</v>
      </c>
      <c r="E11">
        <v>51.998340399999996</v>
      </c>
      <c r="F11">
        <v>41.380403999999999</v>
      </c>
      <c r="G11">
        <v>58.619662300000002</v>
      </c>
      <c r="H11">
        <v>86.206355900000005</v>
      </c>
      <c r="I11">
        <v>112.733718</v>
      </c>
      <c r="J11">
        <v>3.7633760299999999</v>
      </c>
      <c r="K11">
        <v>63.154598800000002</v>
      </c>
      <c r="L11">
        <v>96.236624000000006</v>
      </c>
      <c r="M11">
        <v>40.528913099999997</v>
      </c>
      <c r="O11" s="7">
        <f t="shared" si="0"/>
        <v>8051319184.7765007</v>
      </c>
      <c r="P11" s="7">
        <f t="shared" si="1"/>
        <v>86707045211.256668</v>
      </c>
    </row>
    <row r="12" spans="1:18">
      <c r="A12" t="s">
        <v>21</v>
      </c>
      <c r="B12">
        <v>100</v>
      </c>
      <c r="C12" s="1">
        <v>3992652790</v>
      </c>
      <c r="D12">
        <v>46.827541799999999</v>
      </c>
      <c r="E12">
        <v>53.172291700000002</v>
      </c>
      <c r="F12">
        <v>39.5475189</v>
      </c>
      <c r="G12">
        <v>60.452464999999997</v>
      </c>
      <c r="H12">
        <v>84.453544600000001</v>
      </c>
      <c r="I12">
        <v>113.691667</v>
      </c>
      <c r="J12">
        <v>1.0504820699999999</v>
      </c>
      <c r="K12">
        <v>58.269444999999997</v>
      </c>
      <c r="L12">
        <v>98.949517900000004</v>
      </c>
      <c r="M12">
        <v>39.348760200000001</v>
      </c>
      <c r="O12" s="7">
        <f t="shared" si="0"/>
        <v>4194210167.630475</v>
      </c>
      <c r="P12" s="7">
        <f t="shared" si="1"/>
        <v>157105937195.57095</v>
      </c>
    </row>
    <row r="13" spans="1:18">
      <c r="A13" t="s">
        <v>22</v>
      </c>
      <c r="B13">
        <v>100</v>
      </c>
      <c r="C13" s="1">
        <v>7007487460</v>
      </c>
      <c r="D13">
        <v>46.633547999999998</v>
      </c>
      <c r="E13">
        <v>53.366219399999999</v>
      </c>
      <c r="F13">
        <v>36.515230099999997</v>
      </c>
      <c r="G13">
        <v>63.484816299999999</v>
      </c>
      <c r="H13">
        <v>78.302491799999999</v>
      </c>
      <c r="I13">
        <v>118.960678</v>
      </c>
      <c r="J13">
        <v>0.75366902599999996</v>
      </c>
      <c r="K13">
        <v>53.7343835</v>
      </c>
      <c r="L13">
        <v>99.246330999999998</v>
      </c>
      <c r="M13">
        <v>36.384469199999998</v>
      </c>
      <c r="O13" s="7">
        <f t="shared" si="0"/>
        <v>5281326248.6854134</v>
      </c>
      <c r="P13" s="7">
        <f t="shared" si="1"/>
        <v>254963711657.75623</v>
      </c>
    </row>
    <row r="14" spans="1:18">
      <c r="A14" t="s">
        <v>23</v>
      </c>
      <c r="B14">
        <v>100</v>
      </c>
      <c r="C14" s="1">
        <v>5741587310</v>
      </c>
      <c r="D14">
        <v>48.218935600000002</v>
      </c>
      <c r="E14">
        <v>51.780806800000001</v>
      </c>
      <c r="F14">
        <v>41.471972200000003</v>
      </c>
      <c r="G14">
        <v>58.528019399999998</v>
      </c>
      <c r="H14">
        <v>86.007647500000004</v>
      </c>
      <c r="I14">
        <v>113.03033499999999</v>
      </c>
      <c r="J14">
        <v>2.0956393000000002</v>
      </c>
      <c r="K14">
        <v>62.059507400000001</v>
      </c>
      <c r="L14">
        <v>97.904360699999998</v>
      </c>
      <c r="M14">
        <v>41.031297299999999</v>
      </c>
      <c r="O14" s="7">
        <f t="shared" si="0"/>
        <v>12032296011.217283</v>
      </c>
      <c r="P14" s="7">
        <f t="shared" si="1"/>
        <v>235584775890.51724</v>
      </c>
    </row>
    <row r="15" spans="1:18">
      <c r="A15" s="5" t="s">
        <v>24</v>
      </c>
      <c r="B15" s="5">
        <v>100</v>
      </c>
      <c r="C15" s="6">
        <v>71184483900</v>
      </c>
      <c r="D15" s="5">
        <v>47.132748200000002</v>
      </c>
      <c r="E15" s="5">
        <v>52.867172600000004</v>
      </c>
      <c r="F15" s="5">
        <v>39.2393213</v>
      </c>
      <c r="G15" s="5">
        <v>60.760673599999997</v>
      </c>
      <c r="H15" s="5">
        <v>83.2527762</v>
      </c>
      <c r="I15" s="5">
        <v>114.930817</v>
      </c>
      <c r="J15" s="5">
        <v>2.1038407299999999</v>
      </c>
      <c r="K15" s="5">
        <v>63.214292</v>
      </c>
      <c r="L15" s="5">
        <v>97.896159299999994</v>
      </c>
      <c r="M15" s="5">
        <v>38.724086399999997</v>
      </c>
      <c r="O15" s="5">
        <f t="shared" ref="O15:P15" si="2">SUM(O2:O14)</f>
        <v>149760762435.78812</v>
      </c>
      <c r="P15" s="5">
        <f t="shared" si="2"/>
        <v>2758175281211.0488</v>
      </c>
      <c r="Q15" s="5"/>
      <c r="R15" s="5"/>
    </row>
    <row r="17" spans="4:14">
      <c r="D17" s="3">
        <f>(SUMPRODUCT(D2:D14,$C$2:$C$14))/SUM(C2:C14)</f>
        <v>47.132748169901369</v>
      </c>
      <c r="E17" s="3">
        <f>(SUMPRODUCT(E2:E14,$C$2:$C$14))/SUM(C2:C14)</f>
        <v>52.867172985525237</v>
      </c>
      <c r="F17" s="3">
        <f t="shared" ref="F17:J17" si="3">(SUMPRODUCT(F2:F14,$C$2:$C$14))/$C$15</f>
        <v>39.239320839566268</v>
      </c>
      <c r="G17" s="3">
        <f t="shared" si="3"/>
        <v>60.760674382077234</v>
      </c>
      <c r="H17" s="4">
        <f>100*SUMPRODUCT(F2:F14,C2:C14)/SUMPRODUCT(D2:D14,C2:C14)</f>
        <v>83.252775138728069</v>
      </c>
      <c r="I17" s="4">
        <f>100*SUMPRODUCT(G2:G14,C2:C14)/SUMPRODUCT(E2:E14,C2:C14)</f>
        <v>114.93081806319496</v>
      </c>
      <c r="J17" s="3">
        <f t="shared" si="3"/>
        <v>2.1038399694822836</v>
      </c>
      <c r="K17" s="4">
        <f>(SUMPRODUCT(K2:K14,$O$2:$O$14))/$O$15</f>
        <v>63.214292699139783</v>
      </c>
      <c r="L17" s="3">
        <f>(SUMPRODUCT(L2:L14,$C$2:$C$14))/$C$15</f>
        <v>97.896159999674708</v>
      </c>
      <c r="M17" s="4">
        <f>(SUMPRODUCT(M2:M14,P2:P14))/P15</f>
        <v>38.808895660882236</v>
      </c>
      <c r="N17" s="3" t="s">
        <v>32</v>
      </c>
    </row>
    <row r="18" spans="4:14">
      <c r="D18" s="2">
        <f t="shared" ref="D18:M18" si="4">(D15-D17)/D15</f>
        <v>6.3859278461004293E-10</v>
      </c>
      <c r="E18" s="2">
        <f t="shared" si="4"/>
        <v>-7.2923368909441846E-9</v>
      </c>
      <c r="F18" s="2">
        <f t="shared" si="4"/>
        <v>1.1733988172476279E-8</v>
      </c>
      <c r="G18" s="2">
        <f t="shared" si="4"/>
        <v>-1.287143789580208E-8</v>
      </c>
      <c r="H18" s="2">
        <f t="shared" si="4"/>
        <v>1.2747586077256778E-8</v>
      </c>
      <c r="I18" s="2">
        <f t="shared" si="4"/>
        <v>-9.250738710497553E-9</v>
      </c>
      <c r="J18" s="2">
        <f t="shared" si="4"/>
        <v>3.6149015726980538E-7</v>
      </c>
      <c r="K18" s="2">
        <f t="shared" si="4"/>
        <v>-1.1059837267682961E-8</v>
      </c>
      <c r="L18" s="2">
        <f t="shared" si="4"/>
        <v>-7.1471109756847215E-9</v>
      </c>
      <c r="M18" s="2">
        <f t="shared" si="4"/>
        <v>-2.1900906842888977E-3</v>
      </c>
      <c r="N18" t="s">
        <v>29</v>
      </c>
    </row>
    <row r="21" spans="4:14">
      <c r="D21">
        <f>(SUMPRODUCT(D2:D14,$C$2:$C$14))/SUM($C$2:$C$14)</f>
        <v>47.132748169901369</v>
      </c>
      <c r="E21">
        <f t="shared" ref="E21:M21" si="5">(SUMPRODUCT(E2:E14,$C$2:$C$14))/SUM($C$2:$C$14)</f>
        <v>52.867172985525237</v>
      </c>
      <c r="F21">
        <f t="shared" si="5"/>
        <v>39.23932085059095</v>
      </c>
      <c r="G21">
        <f t="shared" si="5"/>
        <v>60.760674399148556</v>
      </c>
      <c r="H21">
        <f>(SUMPRODUCT(H2:H14,$C$2:$C$14))/SUM($C$2:$C$14)</f>
        <v>83.232512355781253</v>
      </c>
      <c r="I21">
        <f t="shared" si="5"/>
        <v>114.92099830246174</v>
      </c>
      <c r="J21">
        <f t="shared" si="5"/>
        <v>2.1038399700733788</v>
      </c>
      <c r="K21">
        <f t="shared" si="5"/>
        <v>60.602214892093428</v>
      </c>
      <c r="L21">
        <f t="shared" si="5"/>
        <v>97.896160027179619</v>
      </c>
      <c r="M21">
        <f t="shared" si="5"/>
        <v>38.746860704373049</v>
      </c>
      <c r="N21" t="s">
        <v>30</v>
      </c>
    </row>
    <row r="22" spans="4:14">
      <c r="D22" s="2">
        <f>(D15-D21)/D15</f>
        <v>6.3859278461004293E-10</v>
      </c>
      <c r="E22" s="2">
        <f t="shared" ref="E22:M22" si="6">(E15-E21)/E15</f>
        <v>-7.2923368909441846E-9</v>
      </c>
      <c r="F22" s="2">
        <f t="shared" si="6"/>
        <v>1.1453028124065077E-8</v>
      </c>
      <c r="G22" s="2">
        <f t="shared" si="6"/>
        <v>-1.3152397949768439E-8</v>
      </c>
      <c r="H22" s="2">
        <f t="shared" si="6"/>
        <v>2.4340142327585691E-4</v>
      </c>
      <c r="I22" s="2">
        <f t="shared" si="6"/>
        <v>8.5431373364939947E-5</v>
      </c>
      <c r="J22" s="2">
        <f t="shared" si="6"/>
        <v>3.6120919723115819E-7</v>
      </c>
      <c r="K22" s="2">
        <f t="shared" si="6"/>
        <v>4.1320989688638322E-2</v>
      </c>
      <c r="L22" s="2">
        <f t="shared" si="6"/>
        <v>-7.4280710311759632E-9</v>
      </c>
      <c r="M22" s="2">
        <f t="shared" si="6"/>
        <v>-5.881172802323693E-4</v>
      </c>
      <c r="N22" t="s">
        <v>31</v>
      </c>
    </row>
    <row r="24" spans="4:14">
      <c r="H24" s="2">
        <f>(H15-H23)/H15</f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Dyszczyk</dc:creator>
  <cp:lastModifiedBy>Piotr Dyszczyk</cp:lastModifiedBy>
  <dcterms:created xsi:type="dcterms:W3CDTF">2021-06-09T12:41:33Z</dcterms:created>
  <dcterms:modified xsi:type="dcterms:W3CDTF">2021-06-10T10:42:18Z</dcterms:modified>
</cp:coreProperties>
</file>